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Istruzioni" sheetId="1" state="visible" r:id="rId1"/>
    <sheet xmlns:r="http://schemas.openxmlformats.org/officeDocument/2006/relationships" name="Causali" sheetId="2" state="visible" r:id="rId2"/>
    <sheet xmlns:r="http://schemas.openxmlformats.org/officeDocument/2006/relationships" name="Presenz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8">
    <font>
      <name val="Calibri"/>
      <family val="2"/>
      <color theme="1"/>
      <sz val="11"/>
      <scheme val="minor"/>
    </font>
    <font>
      <b val="1"/>
      <sz val="13"/>
    </font>
    <font>
      <sz val="11"/>
    </font>
    <font>
      <b val="1"/>
      <sz val="11"/>
    </font>
    <font>
      <b val="1"/>
    </font>
    <font/>
    <font>
      <b val="1"/>
      <sz val="14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F4E79"/>
      </patternFill>
    </fill>
    <fill>
      <patternFill patternType="solid">
        <fgColor rgb="00E8EEF5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2" borderId="1" pivotButton="0" quotePrefix="0" xfId="0"/>
    <xf numFmtId="0" fontId="7" fillId="3" borderId="1" applyAlignment="1" pivotButton="0" quotePrefix="0" xfId="0">
      <alignment horizontal="center" wrapText="1"/>
    </xf>
    <xf numFmtId="164" fontId="0" fillId="0" borderId="1" pivotButton="0" quotePrefix="0" xfId="0"/>
    <xf numFmtId="0" fontId="0" fillId="0" borderId="1" pivotButton="0" quotePrefix="0" xfId="0"/>
    <xf numFmtId="165" fontId="0" fillId="2" borderId="1" pivotButton="0" quotePrefix="0" xfId="0"/>
    <xf numFmtId="2" fontId="0" fillId="0" borderId="1" pivotButton="0" quotePrefix="0" xfId="0"/>
    <xf numFmtId="2" fontId="0" fillId="2" borderId="1" pivotButton="0" quotePrefix="0" xfId="0"/>
    <xf numFmtId="2" fontId="0" fillId="4" borderId="1" pivotButton="0" quotePrefix="0" xfId="0"/>
    <xf numFmtId="1" fontId="0" fillId="4" borderId="1" pivotButton="0" quotePrefix="0" xfId="0"/>
    <xf numFmtId="2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Modello foglio presenze mensile - ilmiolavoro.it</t>
        </is>
      </c>
    </row>
    <row r="2">
      <c r="A2" s="2" t="inlineStr">
        <is>
          <t>Licenza: uso libero, anche commerciale. Puoi copiarlo, modificarlo e distribuirlo. Nessuna macro.</t>
        </is>
      </c>
    </row>
    <row r="3">
      <c r="A3" s="2" t="inlineStr"/>
    </row>
    <row r="4">
      <c r="A4" s="3" t="inlineStr">
        <is>
          <t>Come si usa</t>
        </is>
      </c>
    </row>
    <row r="5">
      <c r="A5" s="2" t="inlineStr">
        <is>
          <t>1. Fai una copia del foglio 'Presenze' per ogni dipendente e per ogni mese (tasto destro sulla linguetta &gt; Sposta o copia &gt; Crea una copia).</t>
        </is>
      </c>
    </row>
    <row r="6">
      <c r="A6" s="2" t="inlineStr">
        <is>
          <t>2. Nelle celle gialle scrivi: nome del dipendente, mese (numero da 1 a 12), anno e ore giornaliere previste dal contratto.</t>
        </is>
      </c>
    </row>
    <row r="7">
      <c r="A7" s="2" t="inlineStr">
        <is>
          <t>3. Per ogni giorno lavorato scrivi l'ora di entrata e di uscita nel formato 08:30 e i minuti di pausa non retribuita.</t>
        </is>
      </c>
    </row>
    <row r="8">
      <c r="A8" s="2" t="inlineStr">
        <is>
          <t>4. Per le assenze scegli la causale dal menu a tendina e indica le ore di assenza.</t>
        </is>
      </c>
    </row>
    <row r="9">
      <c r="A9" s="2" t="inlineStr">
        <is>
          <t>5. I totali in fondo si calcolano da soli. A fine mese fai firmare il foglio al lavoratore e invialo a chi elabora le paghe.</t>
        </is>
      </c>
    </row>
    <row r="10">
      <c r="A10" s="2" t="inlineStr"/>
    </row>
    <row r="11">
      <c r="A11" s="3" t="inlineStr">
        <is>
          <t>Da sapere</t>
        </is>
      </c>
    </row>
    <row r="12">
      <c r="A12" s="2" t="inlineStr">
        <is>
          <t>- Il calcolo dello straordinario e' semplificato: considera straordinario tutto cio' che supera le ore giornaliere indicate. Il tuo contratto collettivo puo' prevedere regole diverse (per esempio calcolo settimanale o flessibilita').</t>
        </is>
      </c>
    </row>
    <row r="13">
      <c r="A13" s="2" t="inlineStr">
        <is>
          <t>- Le causali nel foglio 'Causali' sono esempi: allineale a quelle usate da chi elabora le paghe.</t>
        </is>
      </c>
    </row>
    <row r="14">
      <c r="A14" s="2" t="inlineStr">
        <is>
          <t>- Questo foglio serve a raccogliere i dati. L'obbligo di legge e' la registrazione nel Libro Unico del Lavoro (art. 39 DL 112/2008), da compilare entro la fine del mese successivo.</t>
        </is>
      </c>
    </row>
    <row r="15">
      <c r="A15" s="2" t="inlineStr">
        <is>
          <t>- Un file Excel si puo' modificare senza lasciare traccia: conserva una copia firmata (PDF o carta) di ogni mese chiuso.</t>
        </is>
      </c>
    </row>
    <row r="16">
      <c r="A16" s="2" t="inlineStr"/>
    </row>
    <row r="17">
      <c r="A17" s="2" t="inlineStr">
        <is>
          <t>Guida completa: https://ilmiolavoro.it/guide/foglio-presenze-excel/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</cols>
  <sheetData>
    <row r="1">
      <c r="A1" s="4" t="inlineStr">
        <is>
          <t>Codice</t>
        </is>
      </c>
      <c r="B1" s="4" t="inlineStr">
        <is>
          <t>Descrizione (esempio, da adattare)</t>
        </is>
      </c>
    </row>
    <row r="2">
      <c r="A2" s="5" t="inlineStr">
        <is>
          <t>FE</t>
        </is>
      </c>
      <c r="B2" s="5" t="inlineStr">
        <is>
          <t>Ferie</t>
        </is>
      </c>
    </row>
    <row r="3">
      <c r="A3" s="5" t="inlineStr">
        <is>
          <t>PE</t>
        </is>
      </c>
      <c r="B3" s="5" t="inlineStr">
        <is>
          <t>Permesso retribuito</t>
        </is>
      </c>
    </row>
    <row r="4">
      <c r="A4" s="5" t="inlineStr">
        <is>
          <t>ROL</t>
        </is>
      </c>
      <c r="B4" s="5" t="inlineStr">
        <is>
          <t>Riduzione orario / ex festivita'</t>
        </is>
      </c>
    </row>
    <row r="5">
      <c r="A5" s="5" t="inlineStr">
        <is>
          <t>MA</t>
        </is>
      </c>
      <c r="B5" s="5" t="inlineStr">
        <is>
          <t>Malattia</t>
        </is>
      </c>
    </row>
    <row r="6">
      <c r="A6" s="5" t="inlineStr">
        <is>
          <t>INF</t>
        </is>
      </c>
      <c r="B6" s="5" t="inlineStr">
        <is>
          <t>Infortunio</t>
        </is>
      </c>
    </row>
    <row r="7">
      <c r="A7" s="5" t="inlineStr">
        <is>
          <t>CON</t>
        </is>
      </c>
      <c r="B7" s="5" t="inlineStr">
        <is>
          <t>Congedo (maternita', paternita', parentale)</t>
        </is>
      </c>
    </row>
    <row r="8">
      <c r="A8" s="5" t="inlineStr">
        <is>
          <t>L104</t>
        </is>
      </c>
      <c r="B8" s="5" t="inlineStr">
        <is>
          <t>Permesso legge 104</t>
        </is>
      </c>
    </row>
    <row r="9">
      <c r="A9" s="5" t="inlineStr">
        <is>
          <t>FS</t>
        </is>
      </c>
      <c r="B9" s="5" t="inlineStr">
        <is>
          <t>Festivita'</t>
        </is>
      </c>
    </row>
    <row r="10">
      <c r="A10" s="5" t="inlineStr">
        <is>
          <t>NR</t>
        </is>
      </c>
      <c r="B10" s="5" t="inlineStr">
        <is>
          <t>Assenza non retribuita</t>
        </is>
      </c>
    </row>
    <row r="11">
      <c r="A11" s="5" t="inlineStr">
        <is>
          <t>ING</t>
        </is>
      </c>
      <c r="B11" s="5" t="inlineStr">
        <is>
          <t>Assenza ingiustificata</t>
        </is>
      </c>
    </row>
    <row r="12">
      <c r="A12" s="5" t="inlineStr">
        <is>
          <t>TR</t>
        </is>
      </c>
      <c r="B12" s="5" t="inlineStr">
        <is>
          <t>Trasferta / formazione esterna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62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" customWidth="1" min="1" max="1"/>
    <col width="7" customWidth="1" min="2" max="2"/>
    <col width="9" customWidth="1" min="3" max="3"/>
    <col width="9" customWidth="1" min="4" max="4"/>
    <col width="10" customWidth="1" min="5" max="5"/>
    <col width="11" customWidth="1" min="6" max="6"/>
    <col width="11" customWidth="1" min="7" max="7"/>
    <col width="13" customWidth="1" min="8" max="8"/>
    <col width="15" customWidth="1" min="9" max="9"/>
    <col width="11" customWidth="1" min="10" max="10"/>
    <col width="40" customWidth="1" min="11" max="11"/>
  </cols>
  <sheetData>
    <row r="1">
      <c r="A1" s="6" t="inlineStr">
        <is>
          <t>Foglio presenze mensile</t>
        </is>
      </c>
    </row>
    <row r="2">
      <c r="A2" s="4" t="inlineStr">
        <is>
          <t>Dipendente</t>
        </is>
      </c>
      <c r="B2" s="7" t="inlineStr">
        <is>
          <t>Mario Rossi (esempio)</t>
        </is>
      </c>
    </row>
    <row r="3">
      <c r="A3" s="4" t="inlineStr">
        <is>
          <t>Mese (1-12)</t>
        </is>
      </c>
      <c r="B3" s="7" t="n">
        <v>10</v>
      </c>
    </row>
    <row r="4">
      <c r="A4" s="4" t="inlineStr">
        <is>
          <t>Anno</t>
        </is>
      </c>
      <c r="B4" s="7" t="n">
        <v>2026</v>
      </c>
    </row>
    <row r="5">
      <c r="A5" s="4" t="inlineStr">
        <is>
          <t>Ore giornaliere da contratto</t>
        </is>
      </c>
      <c r="B5" s="7" t="n">
        <v>8</v>
      </c>
    </row>
    <row r="7">
      <c r="A7" s="8" t="inlineStr">
        <is>
          <t>Data</t>
        </is>
      </c>
      <c r="B7" s="8" t="inlineStr">
        <is>
          <t>Giorno</t>
        </is>
      </c>
      <c r="C7" s="8" t="inlineStr">
        <is>
          <t>Entrata</t>
        </is>
      </c>
      <c r="D7" s="8" t="inlineStr">
        <is>
          <t>Uscita</t>
        </is>
      </c>
      <c r="E7" s="8" t="inlineStr">
        <is>
          <t>Pausa (min)</t>
        </is>
      </c>
      <c r="F7" s="8" t="inlineStr">
        <is>
          <t>Ore lavorate</t>
        </is>
      </c>
      <c r="G7" s="8" t="inlineStr">
        <is>
          <t>Ore ordinarie</t>
        </is>
      </c>
      <c r="H7" s="8" t="inlineStr">
        <is>
          <t>Straordinario</t>
        </is>
      </c>
      <c r="I7" s="8" t="inlineStr">
        <is>
          <t>Causale assenza</t>
        </is>
      </c>
      <c r="J7" s="8" t="inlineStr">
        <is>
          <t>Ore assenza</t>
        </is>
      </c>
      <c r="K7" s="8" t="inlineStr">
        <is>
          <t>Note</t>
        </is>
      </c>
    </row>
    <row r="8">
      <c r="A8" s="9">
        <f>IF(1&gt;DAY(EOMONTH(DATE($B$4,$B$3,1),0)),"",DATE($B$4,$B$3,1))</f>
        <v/>
      </c>
      <c r="B8" s="10">
        <f>IF(A8="","",INDEX({"dom";"lun";"mar";"mer";"gio";"ven";"sab"},WEEKDAY(A8)))</f>
        <v/>
      </c>
      <c r="C8" s="11" t="n">
        <v>0.3541666666666667</v>
      </c>
      <c r="D8" s="11" t="n">
        <v>0.7291666666666666</v>
      </c>
      <c r="E8" s="7" t="n">
        <v>60</v>
      </c>
      <c r="F8" s="12">
        <f>IF(OR(C8="",D8=""),0,ROUND(MOD(D8-C8,1)*24-N(E8)/60,2))</f>
        <v/>
      </c>
      <c r="G8" s="12">
        <f>MIN(F8,$B$5)</f>
        <v/>
      </c>
      <c r="H8" s="12">
        <f>MAX(0,F8-$B$5)</f>
        <v/>
      </c>
      <c r="I8" s="7" t="n"/>
      <c r="J8" s="13" t="n"/>
      <c r="K8" s="7" t="inlineStr">
        <is>
          <t>Righe di esempio: cancellale prima di usare il modello</t>
        </is>
      </c>
    </row>
    <row r="9">
      <c r="A9" s="9">
        <f>IF(2&gt;DAY(EOMONTH(DATE($B$4,$B$3,1),0)),"",DATE($B$4,$B$3,2))</f>
        <v/>
      </c>
      <c r="B9" s="10">
        <f>IF(A9="","",INDEX({"dom";"lun";"mar";"mer";"gio";"ven";"sab"},WEEKDAY(A9)))</f>
        <v/>
      </c>
      <c r="C9" s="11" t="n">
        <v>0.3541666666666667</v>
      </c>
      <c r="D9" s="11" t="n">
        <v>0.7708333333333334</v>
      </c>
      <c r="E9" s="7" t="n">
        <v>60</v>
      </c>
      <c r="F9" s="12">
        <f>IF(OR(C9="",D9=""),0,ROUND(MOD(D9-C9,1)*24-N(E9)/60,2))</f>
        <v/>
      </c>
      <c r="G9" s="12">
        <f>MIN(F9,$B$5)</f>
        <v/>
      </c>
      <c r="H9" s="12">
        <f>MAX(0,F9-$B$5)</f>
        <v/>
      </c>
      <c r="I9" s="7" t="n"/>
      <c r="J9" s="13" t="n"/>
      <c r="K9" s="7" t="n"/>
    </row>
    <row r="10">
      <c r="A10" s="9">
        <f>IF(3&gt;DAY(EOMONTH(DATE($B$4,$B$3,1),0)),"",DATE($B$4,$B$3,3))</f>
        <v/>
      </c>
      <c r="B10" s="10">
        <f>IF(A10="","",INDEX({"dom";"lun";"mar";"mer";"gio";"ven";"sab"},WEEKDAY(A10)))</f>
        <v/>
      </c>
      <c r="C10" s="11" t="n"/>
      <c r="D10" s="11" t="n"/>
      <c r="E10" s="7" t="n"/>
      <c r="F10" s="12">
        <f>IF(OR(C10="",D10=""),0,ROUND(MOD(D10-C10,1)*24-N(E10)/60,2))</f>
        <v/>
      </c>
      <c r="G10" s="12">
        <f>MIN(F10,$B$5)</f>
        <v/>
      </c>
      <c r="H10" s="12">
        <f>MAX(0,F10-$B$5)</f>
        <v/>
      </c>
      <c r="I10" s="7" t="inlineStr">
        <is>
          <t>FE</t>
        </is>
      </c>
      <c r="J10" s="13" t="n">
        <v>8</v>
      </c>
      <c r="K10" s="7" t="n"/>
    </row>
    <row r="11">
      <c r="A11" s="9">
        <f>IF(4&gt;DAY(EOMONTH(DATE($B$4,$B$3,1),0)),"",DATE($B$4,$B$3,4))</f>
        <v/>
      </c>
      <c r="B11" s="10">
        <f>IF(A11="","",INDEX({"dom";"lun";"mar";"mer";"gio";"ven";"sab"},WEEKDAY(A11)))</f>
        <v/>
      </c>
      <c r="C11" s="11" t="n"/>
      <c r="D11" s="11" t="n"/>
      <c r="E11" s="7" t="n"/>
      <c r="F11" s="12">
        <f>IF(OR(C11="",D11=""),0,ROUND(MOD(D11-C11,1)*24-N(E11)/60,2))</f>
        <v/>
      </c>
      <c r="G11" s="12">
        <f>MIN(F11,$B$5)</f>
        <v/>
      </c>
      <c r="H11" s="12">
        <f>MAX(0,F11-$B$5)</f>
        <v/>
      </c>
      <c r="I11" s="7" t="n"/>
      <c r="J11" s="13" t="n"/>
      <c r="K11" s="7" t="n"/>
    </row>
    <row r="12">
      <c r="A12" s="9">
        <f>IF(5&gt;DAY(EOMONTH(DATE($B$4,$B$3,1),0)),"",DATE($B$4,$B$3,5))</f>
        <v/>
      </c>
      <c r="B12" s="10">
        <f>IF(A12="","",INDEX({"dom";"lun";"mar";"mer";"gio";"ven";"sab"},WEEKDAY(A12)))</f>
        <v/>
      </c>
      <c r="C12" s="11" t="n"/>
      <c r="D12" s="11" t="n"/>
      <c r="E12" s="7" t="n"/>
      <c r="F12" s="12">
        <f>IF(OR(C12="",D12=""),0,ROUND(MOD(D12-C12,1)*24-N(E12)/60,2))</f>
        <v/>
      </c>
      <c r="G12" s="12">
        <f>MIN(F12,$B$5)</f>
        <v/>
      </c>
      <c r="H12" s="12">
        <f>MAX(0,F12-$B$5)</f>
        <v/>
      </c>
      <c r="I12" s="7" t="n"/>
      <c r="J12" s="13" t="n"/>
      <c r="K12" s="7" t="n"/>
    </row>
    <row r="13">
      <c r="A13" s="9">
        <f>IF(6&gt;DAY(EOMONTH(DATE($B$4,$B$3,1),0)),"",DATE($B$4,$B$3,6))</f>
        <v/>
      </c>
      <c r="B13" s="10">
        <f>IF(A13="","",INDEX({"dom";"lun";"mar";"mer";"gio";"ven";"sab"},WEEKDAY(A13)))</f>
        <v/>
      </c>
      <c r="C13" s="11" t="n"/>
      <c r="D13" s="11" t="n"/>
      <c r="E13" s="7" t="n"/>
      <c r="F13" s="12">
        <f>IF(OR(C13="",D13=""),0,ROUND(MOD(D13-C13,1)*24-N(E13)/60,2))</f>
        <v/>
      </c>
      <c r="G13" s="12">
        <f>MIN(F13,$B$5)</f>
        <v/>
      </c>
      <c r="H13" s="12">
        <f>MAX(0,F13-$B$5)</f>
        <v/>
      </c>
      <c r="I13" s="7" t="n"/>
      <c r="J13" s="13" t="n"/>
      <c r="K13" s="7" t="n"/>
    </row>
    <row r="14">
      <c r="A14" s="9">
        <f>IF(7&gt;DAY(EOMONTH(DATE($B$4,$B$3,1),0)),"",DATE($B$4,$B$3,7))</f>
        <v/>
      </c>
      <c r="B14" s="10">
        <f>IF(A14="","",INDEX({"dom";"lun";"mar";"mer";"gio";"ven";"sab"},WEEKDAY(A14)))</f>
        <v/>
      </c>
      <c r="C14" s="11" t="n"/>
      <c r="D14" s="11" t="n"/>
      <c r="E14" s="7" t="n"/>
      <c r="F14" s="12">
        <f>IF(OR(C14="",D14=""),0,ROUND(MOD(D14-C14,1)*24-N(E14)/60,2))</f>
        <v/>
      </c>
      <c r="G14" s="12">
        <f>MIN(F14,$B$5)</f>
        <v/>
      </c>
      <c r="H14" s="12">
        <f>MAX(0,F14-$B$5)</f>
        <v/>
      </c>
      <c r="I14" s="7" t="n"/>
      <c r="J14" s="13" t="n"/>
      <c r="K14" s="7" t="n"/>
    </row>
    <row r="15">
      <c r="A15" s="9">
        <f>IF(8&gt;DAY(EOMONTH(DATE($B$4,$B$3,1),0)),"",DATE($B$4,$B$3,8))</f>
        <v/>
      </c>
      <c r="B15" s="10">
        <f>IF(A15="","",INDEX({"dom";"lun";"mar";"mer";"gio";"ven";"sab"},WEEKDAY(A15)))</f>
        <v/>
      </c>
      <c r="C15" s="11" t="n"/>
      <c r="D15" s="11" t="n"/>
      <c r="E15" s="7" t="n"/>
      <c r="F15" s="12">
        <f>IF(OR(C15="",D15=""),0,ROUND(MOD(D15-C15,1)*24-N(E15)/60,2))</f>
        <v/>
      </c>
      <c r="G15" s="12">
        <f>MIN(F15,$B$5)</f>
        <v/>
      </c>
      <c r="H15" s="12">
        <f>MAX(0,F15-$B$5)</f>
        <v/>
      </c>
      <c r="I15" s="7" t="n"/>
      <c r="J15" s="13" t="n"/>
      <c r="K15" s="7" t="n"/>
    </row>
    <row r="16">
      <c r="A16" s="9">
        <f>IF(9&gt;DAY(EOMONTH(DATE($B$4,$B$3,1),0)),"",DATE($B$4,$B$3,9))</f>
        <v/>
      </c>
      <c r="B16" s="10">
        <f>IF(A16="","",INDEX({"dom";"lun";"mar";"mer";"gio";"ven";"sab"},WEEKDAY(A16)))</f>
        <v/>
      </c>
      <c r="C16" s="11" t="n"/>
      <c r="D16" s="11" t="n"/>
      <c r="E16" s="7" t="n"/>
      <c r="F16" s="12">
        <f>IF(OR(C16="",D16=""),0,ROUND(MOD(D16-C16,1)*24-N(E16)/60,2))</f>
        <v/>
      </c>
      <c r="G16" s="12">
        <f>MIN(F16,$B$5)</f>
        <v/>
      </c>
      <c r="H16" s="12">
        <f>MAX(0,F16-$B$5)</f>
        <v/>
      </c>
      <c r="I16" s="7" t="n"/>
      <c r="J16" s="13" t="n"/>
      <c r="K16" s="7" t="n"/>
    </row>
    <row r="17">
      <c r="A17" s="9">
        <f>IF(10&gt;DAY(EOMONTH(DATE($B$4,$B$3,1),0)),"",DATE($B$4,$B$3,10))</f>
        <v/>
      </c>
      <c r="B17" s="10">
        <f>IF(A17="","",INDEX({"dom";"lun";"mar";"mer";"gio";"ven";"sab"},WEEKDAY(A17)))</f>
        <v/>
      </c>
      <c r="C17" s="11" t="n"/>
      <c r="D17" s="11" t="n"/>
      <c r="E17" s="7" t="n"/>
      <c r="F17" s="12">
        <f>IF(OR(C17="",D17=""),0,ROUND(MOD(D17-C17,1)*24-N(E17)/60,2))</f>
        <v/>
      </c>
      <c r="G17" s="12">
        <f>MIN(F17,$B$5)</f>
        <v/>
      </c>
      <c r="H17" s="12">
        <f>MAX(0,F17-$B$5)</f>
        <v/>
      </c>
      <c r="I17" s="7" t="n"/>
      <c r="J17" s="13" t="n"/>
      <c r="K17" s="7" t="n"/>
    </row>
    <row r="18">
      <c r="A18" s="9">
        <f>IF(11&gt;DAY(EOMONTH(DATE($B$4,$B$3,1),0)),"",DATE($B$4,$B$3,11))</f>
        <v/>
      </c>
      <c r="B18" s="10">
        <f>IF(A18="","",INDEX({"dom";"lun";"mar";"mer";"gio";"ven";"sab"},WEEKDAY(A18)))</f>
        <v/>
      </c>
      <c r="C18" s="11" t="n"/>
      <c r="D18" s="11" t="n"/>
      <c r="E18" s="7" t="n"/>
      <c r="F18" s="12">
        <f>IF(OR(C18="",D18=""),0,ROUND(MOD(D18-C18,1)*24-N(E18)/60,2))</f>
        <v/>
      </c>
      <c r="G18" s="12">
        <f>MIN(F18,$B$5)</f>
        <v/>
      </c>
      <c r="H18" s="12">
        <f>MAX(0,F18-$B$5)</f>
        <v/>
      </c>
      <c r="I18" s="7" t="n"/>
      <c r="J18" s="13" t="n"/>
      <c r="K18" s="7" t="n"/>
    </row>
    <row r="19">
      <c r="A19" s="9">
        <f>IF(12&gt;DAY(EOMONTH(DATE($B$4,$B$3,1),0)),"",DATE($B$4,$B$3,12))</f>
        <v/>
      </c>
      <c r="B19" s="10">
        <f>IF(A19="","",INDEX({"dom";"lun";"mar";"mer";"gio";"ven";"sab"},WEEKDAY(A19)))</f>
        <v/>
      </c>
      <c r="C19" s="11" t="n"/>
      <c r="D19" s="11" t="n"/>
      <c r="E19" s="7" t="n"/>
      <c r="F19" s="12">
        <f>IF(OR(C19="",D19=""),0,ROUND(MOD(D19-C19,1)*24-N(E19)/60,2))</f>
        <v/>
      </c>
      <c r="G19" s="12">
        <f>MIN(F19,$B$5)</f>
        <v/>
      </c>
      <c r="H19" s="12">
        <f>MAX(0,F19-$B$5)</f>
        <v/>
      </c>
      <c r="I19" s="7" t="n"/>
      <c r="J19" s="13" t="n"/>
      <c r="K19" s="7" t="n"/>
    </row>
    <row r="20">
      <c r="A20" s="9">
        <f>IF(13&gt;DAY(EOMONTH(DATE($B$4,$B$3,1),0)),"",DATE($B$4,$B$3,13))</f>
        <v/>
      </c>
      <c r="B20" s="10">
        <f>IF(A20="","",INDEX({"dom";"lun";"mar";"mer";"gio";"ven";"sab"},WEEKDAY(A20)))</f>
        <v/>
      </c>
      <c r="C20" s="11" t="n"/>
      <c r="D20" s="11" t="n"/>
      <c r="E20" s="7" t="n"/>
      <c r="F20" s="12">
        <f>IF(OR(C20="",D20=""),0,ROUND(MOD(D20-C20,1)*24-N(E20)/60,2))</f>
        <v/>
      </c>
      <c r="G20" s="12">
        <f>MIN(F20,$B$5)</f>
        <v/>
      </c>
      <c r="H20" s="12">
        <f>MAX(0,F20-$B$5)</f>
        <v/>
      </c>
      <c r="I20" s="7" t="n"/>
      <c r="J20" s="13" t="n"/>
      <c r="K20" s="7" t="n"/>
    </row>
    <row r="21">
      <c r="A21" s="9">
        <f>IF(14&gt;DAY(EOMONTH(DATE($B$4,$B$3,1),0)),"",DATE($B$4,$B$3,14))</f>
        <v/>
      </c>
      <c r="B21" s="10">
        <f>IF(A21="","",INDEX({"dom";"lun";"mar";"mer";"gio";"ven";"sab"},WEEKDAY(A21)))</f>
        <v/>
      </c>
      <c r="C21" s="11" t="n"/>
      <c r="D21" s="11" t="n"/>
      <c r="E21" s="7" t="n"/>
      <c r="F21" s="12">
        <f>IF(OR(C21="",D21=""),0,ROUND(MOD(D21-C21,1)*24-N(E21)/60,2))</f>
        <v/>
      </c>
      <c r="G21" s="12">
        <f>MIN(F21,$B$5)</f>
        <v/>
      </c>
      <c r="H21" s="12">
        <f>MAX(0,F21-$B$5)</f>
        <v/>
      </c>
      <c r="I21" s="7" t="n"/>
      <c r="J21" s="13" t="n"/>
      <c r="K21" s="7" t="n"/>
    </row>
    <row r="22">
      <c r="A22" s="9">
        <f>IF(15&gt;DAY(EOMONTH(DATE($B$4,$B$3,1),0)),"",DATE($B$4,$B$3,15))</f>
        <v/>
      </c>
      <c r="B22" s="10">
        <f>IF(A22="","",INDEX({"dom";"lun";"mar";"mer";"gio";"ven";"sab"},WEEKDAY(A22)))</f>
        <v/>
      </c>
      <c r="C22" s="11" t="n"/>
      <c r="D22" s="11" t="n"/>
      <c r="E22" s="7" t="n"/>
      <c r="F22" s="12">
        <f>IF(OR(C22="",D22=""),0,ROUND(MOD(D22-C22,1)*24-N(E22)/60,2))</f>
        <v/>
      </c>
      <c r="G22" s="12">
        <f>MIN(F22,$B$5)</f>
        <v/>
      </c>
      <c r="H22" s="12">
        <f>MAX(0,F22-$B$5)</f>
        <v/>
      </c>
      <c r="I22" s="7" t="n"/>
      <c r="J22" s="13" t="n"/>
      <c r="K22" s="7" t="n"/>
    </row>
    <row r="23">
      <c r="A23" s="9">
        <f>IF(16&gt;DAY(EOMONTH(DATE($B$4,$B$3,1),0)),"",DATE($B$4,$B$3,16))</f>
        <v/>
      </c>
      <c r="B23" s="10">
        <f>IF(A23="","",INDEX({"dom";"lun";"mar";"mer";"gio";"ven";"sab"},WEEKDAY(A23)))</f>
        <v/>
      </c>
      <c r="C23" s="11" t="n"/>
      <c r="D23" s="11" t="n"/>
      <c r="E23" s="7" t="n"/>
      <c r="F23" s="12">
        <f>IF(OR(C23="",D23=""),0,ROUND(MOD(D23-C23,1)*24-N(E23)/60,2))</f>
        <v/>
      </c>
      <c r="G23" s="12">
        <f>MIN(F23,$B$5)</f>
        <v/>
      </c>
      <c r="H23" s="12">
        <f>MAX(0,F23-$B$5)</f>
        <v/>
      </c>
      <c r="I23" s="7" t="n"/>
      <c r="J23" s="13" t="n"/>
      <c r="K23" s="7" t="n"/>
    </row>
    <row r="24">
      <c r="A24" s="9">
        <f>IF(17&gt;DAY(EOMONTH(DATE($B$4,$B$3,1),0)),"",DATE($B$4,$B$3,17))</f>
        <v/>
      </c>
      <c r="B24" s="10">
        <f>IF(A24="","",INDEX({"dom";"lun";"mar";"mer";"gio";"ven";"sab"},WEEKDAY(A24)))</f>
        <v/>
      </c>
      <c r="C24" s="11" t="n"/>
      <c r="D24" s="11" t="n"/>
      <c r="E24" s="7" t="n"/>
      <c r="F24" s="12">
        <f>IF(OR(C24="",D24=""),0,ROUND(MOD(D24-C24,1)*24-N(E24)/60,2))</f>
        <v/>
      </c>
      <c r="G24" s="12">
        <f>MIN(F24,$B$5)</f>
        <v/>
      </c>
      <c r="H24" s="12">
        <f>MAX(0,F24-$B$5)</f>
        <v/>
      </c>
      <c r="I24" s="7" t="n"/>
      <c r="J24" s="13" t="n"/>
      <c r="K24" s="7" t="n"/>
    </row>
    <row r="25">
      <c r="A25" s="9">
        <f>IF(18&gt;DAY(EOMONTH(DATE($B$4,$B$3,1),0)),"",DATE($B$4,$B$3,18))</f>
        <v/>
      </c>
      <c r="B25" s="10">
        <f>IF(A25="","",INDEX({"dom";"lun";"mar";"mer";"gio";"ven";"sab"},WEEKDAY(A25)))</f>
        <v/>
      </c>
      <c r="C25" s="11" t="n"/>
      <c r="D25" s="11" t="n"/>
      <c r="E25" s="7" t="n"/>
      <c r="F25" s="12">
        <f>IF(OR(C25="",D25=""),0,ROUND(MOD(D25-C25,1)*24-N(E25)/60,2))</f>
        <v/>
      </c>
      <c r="G25" s="12">
        <f>MIN(F25,$B$5)</f>
        <v/>
      </c>
      <c r="H25" s="12">
        <f>MAX(0,F25-$B$5)</f>
        <v/>
      </c>
      <c r="I25" s="7" t="n"/>
      <c r="J25" s="13" t="n"/>
      <c r="K25" s="7" t="n"/>
    </row>
    <row r="26">
      <c r="A26" s="9">
        <f>IF(19&gt;DAY(EOMONTH(DATE($B$4,$B$3,1),0)),"",DATE($B$4,$B$3,19))</f>
        <v/>
      </c>
      <c r="B26" s="10">
        <f>IF(A26="","",INDEX({"dom";"lun";"mar";"mer";"gio";"ven";"sab"},WEEKDAY(A26)))</f>
        <v/>
      </c>
      <c r="C26" s="11" t="n"/>
      <c r="D26" s="11" t="n"/>
      <c r="E26" s="7" t="n"/>
      <c r="F26" s="12">
        <f>IF(OR(C26="",D26=""),0,ROUND(MOD(D26-C26,1)*24-N(E26)/60,2))</f>
        <v/>
      </c>
      <c r="G26" s="12">
        <f>MIN(F26,$B$5)</f>
        <v/>
      </c>
      <c r="H26" s="12">
        <f>MAX(0,F26-$B$5)</f>
        <v/>
      </c>
      <c r="I26" s="7" t="n"/>
      <c r="J26" s="13" t="n"/>
      <c r="K26" s="7" t="n"/>
    </row>
    <row r="27">
      <c r="A27" s="9">
        <f>IF(20&gt;DAY(EOMONTH(DATE($B$4,$B$3,1),0)),"",DATE($B$4,$B$3,20))</f>
        <v/>
      </c>
      <c r="B27" s="10">
        <f>IF(A27="","",INDEX({"dom";"lun";"mar";"mer";"gio";"ven";"sab"},WEEKDAY(A27)))</f>
        <v/>
      </c>
      <c r="C27" s="11" t="n"/>
      <c r="D27" s="11" t="n"/>
      <c r="E27" s="7" t="n"/>
      <c r="F27" s="12">
        <f>IF(OR(C27="",D27=""),0,ROUND(MOD(D27-C27,1)*24-N(E27)/60,2))</f>
        <v/>
      </c>
      <c r="G27" s="12">
        <f>MIN(F27,$B$5)</f>
        <v/>
      </c>
      <c r="H27" s="12">
        <f>MAX(0,F27-$B$5)</f>
        <v/>
      </c>
      <c r="I27" s="7" t="n"/>
      <c r="J27" s="13" t="n"/>
      <c r="K27" s="7" t="n"/>
    </row>
    <row r="28">
      <c r="A28" s="9">
        <f>IF(21&gt;DAY(EOMONTH(DATE($B$4,$B$3,1),0)),"",DATE($B$4,$B$3,21))</f>
        <v/>
      </c>
      <c r="B28" s="10">
        <f>IF(A28="","",INDEX({"dom";"lun";"mar";"mer";"gio";"ven";"sab"},WEEKDAY(A28)))</f>
        <v/>
      </c>
      <c r="C28" s="11" t="n"/>
      <c r="D28" s="11" t="n"/>
      <c r="E28" s="7" t="n"/>
      <c r="F28" s="12">
        <f>IF(OR(C28="",D28=""),0,ROUND(MOD(D28-C28,1)*24-N(E28)/60,2))</f>
        <v/>
      </c>
      <c r="G28" s="12">
        <f>MIN(F28,$B$5)</f>
        <v/>
      </c>
      <c r="H28" s="12">
        <f>MAX(0,F28-$B$5)</f>
        <v/>
      </c>
      <c r="I28" s="7" t="n"/>
      <c r="J28" s="13" t="n"/>
      <c r="K28" s="7" t="n"/>
    </row>
    <row r="29">
      <c r="A29" s="9">
        <f>IF(22&gt;DAY(EOMONTH(DATE($B$4,$B$3,1),0)),"",DATE($B$4,$B$3,22))</f>
        <v/>
      </c>
      <c r="B29" s="10">
        <f>IF(A29="","",INDEX({"dom";"lun";"mar";"mer";"gio";"ven";"sab"},WEEKDAY(A29)))</f>
        <v/>
      </c>
      <c r="C29" s="11" t="n"/>
      <c r="D29" s="11" t="n"/>
      <c r="E29" s="7" t="n"/>
      <c r="F29" s="12">
        <f>IF(OR(C29="",D29=""),0,ROUND(MOD(D29-C29,1)*24-N(E29)/60,2))</f>
        <v/>
      </c>
      <c r="G29" s="12">
        <f>MIN(F29,$B$5)</f>
        <v/>
      </c>
      <c r="H29" s="12">
        <f>MAX(0,F29-$B$5)</f>
        <v/>
      </c>
      <c r="I29" s="7" t="n"/>
      <c r="J29" s="13" t="n"/>
      <c r="K29" s="7" t="n"/>
    </row>
    <row r="30">
      <c r="A30" s="9">
        <f>IF(23&gt;DAY(EOMONTH(DATE($B$4,$B$3,1),0)),"",DATE($B$4,$B$3,23))</f>
        <v/>
      </c>
      <c r="B30" s="10">
        <f>IF(A30="","",INDEX({"dom";"lun";"mar";"mer";"gio";"ven";"sab"},WEEKDAY(A30)))</f>
        <v/>
      </c>
      <c r="C30" s="11" t="n"/>
      <c r="D30" s="11" t="n"/>
      <c r="E30" s="7" t="n"/>
      <c r="F30" s="12">
        <f>IF(OR(C30="",D30=""),0,ROUND(MOD(D30-C30,1)*24-N(E30)/60,2))</f>
        <v/>
      </c>
      <c r="G30" s="12">
        <f>MIN(F30,$B$5)</f>
        <v/>
      </c>
      <c r="H30" s="12">
        <f>MAX(0,F30-$B$5)</f>
        <v/>
      </c>
      <c r="I30" s="7" t="n"/>
      <c r="J30" s="13" t="n"/>
      <c r="K30" s="7" t="n"/>
    </row>
    <row r="31">
      <c r="A31" s="9">
        <f>IF(24&gt;DAY(EOMONTH(DATE($B$4,$B$3,1),0)),"",DATE($B$4,$B$3,24))</f>
        <v/>
      </c>
      <c r="B31" s="10">
        <f>IF(A31="","",INDEX({"dom";"lun";"mar";"mer";"gio";"ven";"sab"},WEEKDAY(A31)))</f>
        <v/>
      </c>
      <c r="C31" s="11" t="n"/>
      <c r="D31" s="11" t="n"/>
      <c r="E31" s="7" t="n"/>
      <c r="F31" s="12">
        <f>IF(OR(C31="",D31=""),0,ROUND(MOD(D31-C31,1)*24-N(E31)/60,2))</f>
        <v/>
      </c>
      <c r="G31" s="12">
        <f>MIN(F31,$B$5)</f>
        <v/>
      </c>
      <c r="H31" s="12">
        <f>MAX(0,F31-$B$5)</f>
        <v/>
      </c>
      <c r="I31" s="7" t="n"/>
      <c r="J31" s="13" t="n"/>
      <c r="K31" s="7" t="n"/>
    </row>
    <row r="32">
      <c r="A32" s="9">
        <f>IF(25&gt;DAY(EOMONTH(DATE($B$4,$B$3,1),0)),"",DATE($B$4,$B$3,25))</f>
        <v/>
      </c>
      <c r="B32" s="10">
        <f>IF(A32="","",INDEX({"dom";"lun";"mar";"mer";"gio";"ven";"sab"},WEEKDAY(A32)))</f>
        <v/>
      </c>
      <c r="C32" s="11" t="n"/>
      <c r="D32" s="11" t="n"/>
      <c r="E32" s="7" t="n"/>
      <c r="F32" s="12">
        <f>IF(OR(C32="",D32=""),0,ROUND(MOD(D32-C32,1)*24-N(E32)/60,2))</f>
        <v/>
      </c>
      <c r="G32" s="12">
        <f>MIN(F32,$B$5)</f>
        <v/>
      </c>
      <c r="H32" s="12">
        <f>MAX(0,F32-$B$5)</f>
        <v/>
      </c>
      <c r="I32" s="7" t="n"/>
      <c r="J32" s="13" t="n"/>
      <c r="K32" s="7" t="n"/>
    </row>
    <row r="33">
      <c r="A33" s="9">
        <f>IF(26&gt;DAY(EOMONTH(DATE($B$4,$B$3,1),0)),"",DATE($B$4,$B$3,26))</f>
        <v/>
      </c>
      <c r="B33" s="10">
        <f>IF(A33="","",INDEX({"dom";"lun";"mar";"mer";"gio";"ven";"sab"},WEEKDAY(A33)))</f>
        <v/>
      </c>
      <c r="C33" s="11" t="n"/>
      <c r="D33" s="11" t="n"/>
      <c r="E33" s="7" t="n"/>
      <c r="F33" s="12">
        <f>IF(OR(C33="",D33=""),0,ROUND(MOD(D33-C33,1)*24-N(E33)/60,2))</f>
        <v/>
      </c>
      <c r="G33" s="12">
        <f>MIN(F33,$B$5)</f>
        <v/>
      </c>
      <c r="H33" s="12">
        <f>MAX(0,F33-$B$5)</f>
        <v/>
      </c>
      <c r="I33" s="7" t="n"/>
      <c r="J33" s="13" t="n"/>
      <c r="K33" s="7" t="n"/>
    </row>
    <row r="34">
      <c r="A34" s="9">
        <f>IF(27&gt;DAY(EOMONTH(DATE($B$4,$B$3,1),0)),"",DATE($B$4,$B$3,27))</f>
        <v/>
      </c>
      <c r="B34" s="10">
        <f>IF(A34="","",INDEX({"dom";"lun";"mar";"mer";"gio";"ven";"sab"},WEEKDAY(A34)))</f>
        <v/>
      </c>
      <c r="C34" s="11" t="n"/>
      <c r="D34" s="11" t="n"/>
      <c r="E34" s="7" t="n"/>
      <c r="F34" s="12">
        <f>IF(OR(C34="",D34=""),0,ROUND(MOD(D34-C34,1)*24-N(E34)/60,2))</f>
        <v/>
      </c>
      <c r="G34" s="12">
        <f>MIN(F34,$B$5)</f>
        <v/>
      </c>
      <c r="H34" s="12">
        <f>MAX(0,F34-$B$5)</f>
        <v/>
      </c>
      <c r="I34" s="7" t="n"/>
      <c r="J34" s="13" t="n"/>
      <c r="K34" s="7" t="n"/>
    </row>
    <row r="35">
      <c r="A35" s="9">
        <f>IF(28&gt;DAY(EOMONTH(DATE($B$4,$B$3,1),0)),"",DATE($B$4,$B$3,28))</f>
        <v/>
      </c>
      <c r="B35" s="10">
        <f>IF(A35="","",INDEX({"dom";"lun";"mar";"mer";"gio";"ven";"sab"},WEEKDAY(A35)))</f>
        <v/>
      </c>
      <c r="C35" s="11" t="n"/>
      <c r="D35" s="11" t="n"/>
      <c r="E35" s="7" t="n"/>
      <c r="F35" s="12">
        <f>IF(OR(C35="",D35=""),0,ROUND(MOD(D35-C35,1)*24-N(E35)/60,2))</f>
        <v/>
      </c>
      <c r="G35" s="12">
        <f>MIN(F35,$B$5)</f>
        <v/>
      </c>
      <c r="H35" s="12">
        <f>MAX(0,F35-$B$5)</f>
        <v/>
      </c>
      <c r="I35" s="7" t="n"/>
      <c r="J35" s="13" t="n"/>
      <c r="K35" s="7" t="n"/>
    </row>
    <row r="36">
      <c r="A36" s="9">
        <f>IF(29&gt;DAY(EOMONTH(DATE($B$4,$B$3,1),0)),"",DATE($B$4,$B$3,29))</f>
        <v/>
      </c>
      <c r="B36" s="10">
        <f>IF(A36="","",INDEX({"dom";"lun";"mar";"mer";"gio";"ven";"sab"},WEEKDAY(A36)))</f>
        <v/>
      </c>
      <c r="C36" s="11" t="n"/>
      <c r="D36" s="11" t="n"/>
      <c r="E36" s="7" t="n"/>
      <c r="F36" s="12">
        <f>IF(OR(C36="",D36=""),0,ROUND(MOD(D36-C36,1)*24-N(E36)/60,2))</f>
        <v/>
      </c>
      <c r="G36" s="12">
        <f>MIN(F36,$B$5)</f>
        <v/>
      </c>
      <c r="H36" s="12">
        <f>MAX(0,F36-$B$5)</f>
        <v/>
      </c>
      <c r="I36" s="7" t="n"/>
      <c r="J36" s="13" t="n"/>
      <c r="K36" s="7" t="n"/>
    </row>
    <row r="37">
      <c r="A37" s="9">
        <f>IF(30&gt;DAY(EOMONTH(DATE($B$4,$B$3,1),0)),"",DATE($B$4,$B$3,30))</f>
        <v/>
      </c>
      <c r="B37" s="10">
        <f>IF(A37="","",INDEX({"dom";"lun";"mar";"mer";"gio";"ven";"sab"},WEEKDAY(A37)))</f>
        <v/>
      </c>
      <c r="C37" s="11" t="n"/>
      <c r="D37" s="11" t="n"/>
      <c r="E37" s="7" t="n"/>
      <c r="F37" s="12">
        <f>IF(OR(C37="",D37=""),0,ROUND(MOD(D37-C37,1)*24-N(E37)/60,2))</f>
        <v/>
      </c>
      <c r="G37" s="12">
        <f>MIN(F37,$B$5)</f>
        <v/>
      </c>
      <c r="H37" s="12">
        <f>MAX(0,F37-$B$5)</f>
        <v/>
      </c>
      <c r="I37" s="7" t="n"/>
      <c r="J37" s="13" t="n"/>
      <c r="K37" s="7" t="n"/>
    </row>
    <row r="38">
      <c r="A38" s="9">
        <f>IF(31&gt;DAY(EOMONTH(DATE($B$4,$B$3,1),0)),"",DATE($B$4,$B$3,31))</f>
        <v/>
      </c>
      <c r="B38" s="10">
        <f>IF(A38="","",INDEX({"dom";"lun";"mar";"mer";"gio";"ven";"sab"},WEEKDAY(A38)))</f>
        <v/>
      </c>
      <c r="C38" s="11" t="n"/>
      <c r="D38" s="11" t="n"/>
      <c r="E38" s="7" t="n"/>
      <c r="F38" s="12">
        <f>IF(OR(C38="",D38=""),0,ROUND(MOD(D38-C38,1)*24-N(E38)/60,2))</f>
        <v/>
      </c>
      <c r="G38" s="12">
        <f>MIN(F38,$B$5)</f>
        <v/>
      </c>
      <c r="H38" s="12">
        <f>MAX(0,F38-$B$5)</f>
        <v/>
      </c>
      <c r="I38" s="7" t="n"/>
      <c r="J38" s="13" t="n"/>
      <c r="K38" s="7" t="n"/>
    </row>
    <row r="40">
      <c r="A40" s="4" t="inlineStr">
        <is>
          <t>TOTALI DEL MESE</t>
        </is>
      </c>
    </row>
    <row r="41">
      <c r="A41" s="4" t="inlineStr">
        <is>
          <t>Ore lavorate</t>
        </is>
      </c>
      <c r="C41" s="14">
        <f>SUM(F8:F38)</f>
        <v/>
      </c>
    </row>
    <row r="42">
      <c r="A42" s="4" t="inlineStr">
        <is>
          <t>Ore ordinarie</t>
        </is>
      </c>
      <c r="C42" s="14">
        <f>SUM(G8:G38)</f>
        <v/>
      </c>
    </row>
    <row r="43">
      <c r="A43" s="4" t="inlineStr">
        <is>
          <t>Ore di straordinario</t>
        </is>
      </c>
      <c r="C43" s="14">
        <f>SUM(H8:H38)</f>
        <v/>
      </c>
    </row>
    <row r="44">
      <c r="A44" s="4" t="inlineStr">
        <is>
          <t>Ore di assenza</t>
        </is>
      </c>
      <c r="C44" s="14">
        <f>SUM(J8:J38)</f>
        <v/>
      </c>
    </row>
    <row r="45">
      <c r="A45" s="4" t="inlineStr">
        <is>
          <t>Giorni con presenza</t>
        </is>
      </c>
      <c r="C45" s="15">
        <f>COUNTIF(F8:F38,"&gt;0")</f>
        <v/>
      </c>
    </row>
    <row r="47">
      <c r="A47" s="4" t="inlineStr">
        <is>
          <t>Ore di assenza per causale</t>
        </is>
      </c>
    </row>
    <row r="48">
      <c r="A48">
        <f>Causali!A2</f>
        <v/>
      </c>
      <c r="B48">
        <f>Causali!B2</f>
        <v/>
      </c>
      <c r="C48" s="16">
        <f>SUMIF($I$8:$I$38,A48,$J$8:$J$38)</f>
        <v/>
      </c>
    </row>
    <row r="49">
      <c r="A49">
        <f>Causali!A3</f>
        <v/>
      </c>
      <c r="B49">
        <f>Causali!B3</f>
        <v/>
      </c>
      <c r="C49" s="16">
        <f>SUMIF($I$8:$I$38,A49,$J$8:$J$38)</f>
        <v/>
      </c>
    </row>
    <row r="50">
      <c r="A50">
        <f>Causali!A4</f>
        <v/>
      </c>
      <c r="B50">
        <f>Causali!B4</f>
        <v/>
      </c>
      <c r="C50" s="16">
        <f>SUMIF($I$8:$I$38,A50,$J$8:$J$38)</f>
        <v/>
      </c>
    </row>
    <row r="51">
      <c r="A51">
        <f>Causali!A5</f>
        <v/>
      </c>
      <c r="B51">
        <f>Causali!B5</f>
        <v/>
      </c>
      <c r="C51" s="16">
        <f>SUMIF($I$8:$I$38,A51,$J$8:$J$38)</f>
        <v/>
      </c>
    </row>
    <row r="52">
      <c r="A52">
        <f>Causali!A6</f>
        <v/>
      </c>
      <c r="B52">
        <f>Causali!B6</f>
        <v/>
      </c>
      <c r="C52" s="16">
        <f>SUMIF($I$8:$I$38,A52,$J$8:$J$38)</f>
        <v/>
      </c>
    </row>
    <row r="53">
      <c r="A53">
        <f>Causali!A7</f>
        <v/>
      </c>
      <c r="B53">
        <f>Causali!B7</f>
        <v/>
      </c>
      <c r="C53" s="16">
        <f>SUMIF($I$8:$I$38,A53,$J$8:$J$38)</f>
        <v/>
      </c>
    </row>
    <row r="54">
      <c r="A54">
        <f>Causali!A8</f>
        <v/>
      </c>
      <c r="B54">
        <f>Causali!B8</f>
        <v/>
      </c>
      <c r="C54" s="16">
        <f>SUMIF($I$8:$I$38,A54,$J$8:$J$38)</f>
        <v/>
      </c>
    </row>
    <row r="55">
      <c r="A55">
        <f>Causali!A9</f>
        <v/>
      </c>
      <c r="B55">
        <f>Causali!B9</f>
        <v/>
      </c>
      <c r="C55" s="16">
        <f>SUMIF($I$8:$I$38,A55,$J$8:$J$38)</f>
        <v/>
      </c>
    </row>
    <row r="56">
      <c r="A56">
        <f>Causali!A10</f>
        <v/>
      </c>
      <c r="B56">
        <f>Causali!B10</f>
        <v/>
      </c>
      <c r="C56" s="16">
        <f>SUMIF($I$8:$I$38,A56,$J$8:$J$38)</f>
        <v/>
      </c>
    </row>
    <row r="57">
      <c r="A57">
        <f>Causali!A11</f>
        <v/>
      </c>
      <c r="B57">
        <f>Causali!B11</f>
        <v/>
      </c>
      <c r="C57" s="16">
        <f>SUMIF($I$8:$I$38,A57,$J$8:$J$38)</f>
        <v/>
      </c>
    </row>
    <row r="58">
      <c r="A58">
        <f>Causali!A12</f>
        <v/>
      </c>
      <c r="B58">
        <f>Causali!B12</f>
        <v/>
      </c>
      <c r="C58" s="16">
        <f>SUMIF($I$8:$I$38,A58,$J$8:$J$38)</f>
        <v/>
      </c>
    </row>
    <row r="61">
      <c r="A61" t="inlineStr">
        <is>
          <t>Firma del lavoratore: ______________________</t>
        </is>
      </c>
    </row>
    <row r="62">
      <c r="A62" t="inlineStr">
        <is>
          <t>Firma del responsabile: ______________________     Data: ____________</t>
        </is>
      </c>
    </row>
  </sheetData>
  <dataValidations count="1">
    <dataValidation sqref="I8:I38" showDropDown="0" showInputMessage="0" showErrorMessage="0" allowBlank="1" type="list">
      <formula1>=Causali!$A$2:$A$12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ilmiolavoro.it - Helpwebnet Srls</dc:creator>
  <dc:title xmlns:dc="http://purl.org/dc/elements/1.1/">Modello foglio presenze mensile</dc:title>
  <dcterms:created xmlns:dcterms="http://purl.org/dc/terms/" xmlns:xsi="http://www.w3.org/2001/XMLSchema-instance" xsi:type="dcterms:W3CDTF">2026-10-05T12:08:20Z</dcterms:created>
  <dcterms:modified xmlns:dcterms="http://purl.org/dc/terms/" xmlns:xsi="http://www.w3.org/2001/XMLSchema-instance" xsi:type="dcterms:W3CDTF">2026-10-05T12:08:20Z</dcterms:modified>
</cp:coreProperties>
</file>